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460" windowWidth="15580" windowHeight="8240" firstSheet="2" activeTab="6"/>
  </bookViews>
  <sheets>
    <sheet name="Sheet1" sheetId="1" r:id="rId1"/>
    <sheet name="Tonghopdutoan" sheetId="2" r:id="rId2"/>
    <sheet name="ChitietCongLĐ" sheetId="3" r:id="rId3"/>
    <sheet name="TonghopCLĐ" sheetId="4" r:id="rId4"/>
    <sheet name="Chitietcackhoanchi" sheetId="5" r:id="rId5"/>
    <sheet name="Phuluc1_Hoachat" sheetId="6" r:id="rId6"/>
    <sheet name="CôngChuyengia" sheetId="7" r:id="rId7"/>
  </sheets>
  <definedNames>
    <definedName name="OLE_LINK1" localSheetId="1">'Tonghopdutoan'!$E$7</definedName>
  </definedNames>
  <calcPr fullCalcOnLoad="1"/>
</workbook>
</file>

<file path=xl/sharedStrings.xml><?xml version="1.0" encoding="utf-8"?>
<sst xmlns="http://schemas.openxmlformats.org/spreadsheetml/2006/main" count="173" uniqueCount="116">
  <si>
    <t>STT</t>
  </si>
  <si>
    <t>Mục chi</t>
  </si>
  <si>
    <t>Nội dung chi</t>
  </si>
  <si>
    <t xml:space="preserve">Tổng số </t>
  </si>
  <si>
    <t>Chia ra các năm</t>
  </si>
  <si>
    <t>Năm 1</t>
  </si>
  <si>
    <t>Năm 2</t>
  </si>
  <si>
    <t>A</t>
  </si>
  <si>
    <t>Nội dung chi giao khoán (1+2)</t>
  </si>
  <si>
    <t>Tiền công của các thành viên thực hiện nhiệm vụ theo chức danh</t>
  </si>
  <si>
    <t>Chủ nhiệm đề tài</t>
  </si>
  <si>
    <t>Thành viên nghiên cứu chính, thư ký khoa học</t>
  </si>
  <si>
    <t>Thành viên tham gia</t>
  </si>
  <si>
    <t>Chi giao khoán khác</t>
  </si>
  <si>
    <t>B</t>
  </si>
  <si>
    <t xml:space="preserve">Chi phí quản lý gián tiếp </t>
  </si>
  <si>
    <t>Nội dung chi không giao khoán</t>
  </si>
  <si>
    <t>Chi mua nguyên, nhiên vật liệu, vật tư, phụ tùng chưa được NN ban hành định mức kinh tế kỹ thuật</t>
  </si>
  <si>
    <t>Tài sản hữu hình</t>
  </si>
  <si>
    <t>TT</t>
  </si>
  <si>
    <t>Tổng số</t>
  </si>
  <si>
    <t>Nội dung chi giao khoán khác</t>
  </si>
  <si>
    <t>Tự đánh giá kết quả thực hiện nhiệm vụ</t>
  </si>
  <si>
    <t xml:space="preserve">Tiền phụ cấp công tác </t>
  </si>
  <si>
    <t>Tiền phụ cấp lưu trú (tiền ngủ)</t>
  </si>
  <si>
    <t xml:space="preserve">Họ và tên </t>
  </si>
  <si>
    <t>Chức danh thực hiện nhiệm vụ</t>
  </si>
  <si>
    <t>Dự kiến kết quả</t>
  </si>
  <si>
    <t>Số ngày công làm việc (snc)</t>
  </si>
  <si>
    <t>Hệ số tiền công theo ngày (hstcn)</t>
  </si>
  <si>
    <t>Thành viên chính</t>
  </si>
  <si>
    <t>Thành viên</t>
  </si>
  <si>
    <t xml:space="preserve">Thành viên </t>
  </si>
  <si>
    <t>Tổng cộng</t>
  </si>
  <si>
    <t>Bảng tổng hợp tiền công</t>
  </si>
  <si>
    <t>Tổng hợp dự toán</t>
  </si>
  <si>
    <t>Chi tiết các khoản chi còn lại</t>
  </si>
  <si>
    <t>Đơn vị tính:  đồng</t>
  </si>
  <si>
    <t>Tiền công  =snc* hstcn * lcs (đồng)</t>
  </si>
  <si>
    <t>Mẫu số 2a</t>
  </si>
  <si>
    <t>DỰ TOÁN KINH PHÍ</t>
  </si>
  <si>
    <t>Kỹ thuật viên và nhân viên hỗ trợ</t>
  </si>
  <si>
    <t>Thuê chuyên gia trong nước</t>
  </si>
  <si>
    <t>Thuê chuyên gia ngoài nước</t>
  </si>
  <si>
    <t>a</t>
  </si>
  <si>
    <t>b</t>
  </si>
  <si>
    <t>c</t>
  </si>
  <si>
    <t>Tiền công lao động trực tiếp (a+b+c)</t>
  </si>
  <si>
    <t>Nội dung chi giao khoán (1+2+3)</t>
  </si>
  <si>
    <t>Chi phí thuê tài sản trực tiếp tham gia thực hiện nghiên cứu (Thuê đất, nhà xưởng và thiết bị các loại)</t>
  </si>
  <si>
    <t>Chi đoàn ra</t>
  </si>
  <si>
    <t>Sửa chữa tài sản cố định</t>
  </si>
  <si>
    <t>Tài sản vô hình</t>
  </si>
  <si>
    <t xml:space="preserve">Tổng cộng (A+B) </t>
  </si>
  <si>
    <t>(Nhiệm vụ KHCN đề xuất phương thức khoán chi từng phần)</t>
  </si>
  <si>
    <t>Chi tiết tiền Công lao động:</t>
  </si>
  <si>
    <t>Chủ nhiệm ĐT</t>
  </si>
  <si>
    <t>Nhân viên kỹ thuật</t>
  </si>
  <si>
    <t>Nhân viên hỗ trợ</t>
  </si>
  <si>
    <t>.................</t>
  </si>
  <si>
    <t>.....................</t>
  </si>
  <si>
    <t>.............................</t>
  </si>
  <si>
    <t>......................</t>
  </si>
  <si>
    <t>..............................</t>
  </si>
  <si>
    <t>.............</t>
  </si>
  <si>
    <t>..............</t>
  </si>
  <si>
    <t>....................</t>
  </si>
  <si>
    <t>0,79</t>
  </si>
  <si>
    <t>0,16</t>
  </si>
  <si>
    <t>0,49</t>
  </si>
  <si>
    <t>0,25</t>
  </si>
  <si>
    <r>
      <t>1. Nội dung nhiệm vụ 1: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tên nội dung 1</t>
    </r>
    <r>
      <rPr>
        <sz val="11"/>
        <color indexed="8"/>
        <rFont val="Times New Roman"/>
        <family val="1"/>
      </rPr>
      <t>)</t>
    </r>
  </si>
  <si>
    <r>
      <t>2. Nội dung nhiệm vụ 2:</t>
    </r>
    <r>
      <rPr>
        <sz val="11"/>
        <color theme="1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tên nội dung 2</t>
    </r>
    <r>
      <rPr>
        <sz val="11"/>
        <color theme="1"/>
        <rFont val="Calibri"/>
        <family val="2"/>
      </rPr>
      <t>)</t>
    </r>
  </si>
  <si>
    <r>
      <t>... Nội dung nhiệm vụ...... :</t>
    </r>
    <r>
      <rPr>
        <sz val="11"/>
        <color theme="1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tên nội dung.....</t>
    </r>
    <r>
      <rPr>
        <sz val="11"/>
        <color theme="1"/>
        <rFont val="Calibri"/>
        <family val="2"/>
      </rPr>
      <t>)</t>
    </r>
  </si>
  <si>
    <t>...................</t>
  </si>
  <si>
    <t>..........</t>
  </si>
  <si>
    <t>...............</t>
  </si>
  <si>
    <t>Hội đồng nghiệm thu quy trình, nghiệm thu cấp cơ sở,...</t>
  </si>
  <si>
    <t>Dịch vụ thuê ngoài phục vụ hoạt động nghiên cứu</t>
  </si>
  <si>
    <r>
      <t xml:space="preserve">Chi điều tra, khảo sát, thu thập số liệu, tài liệu phục vụ nghiên cứu </t>
    </r>
    <r>
      <rPr>
        <i/>
        <sz val="12"/>
        <color indexed="8"/>
        <rFont val="Times New Roman"/>
        <family val="1"/>
      </rPr>
      <t>(áp dụng định mức của Thông tư số 109/2016/BTC ngày 30/6/2016**)</t>
    </r>
  </si>
  <si>
    <t>Chi mua nguyên, nhiên vật liệu, năng lượng, vật tư, phụ tùng đã được Nhà nước ban hành định mức kinh tế kỹ thuật</t>
  </si>
  <si>
    <r>
      <t>Chi đoàn vào</t>
    </r>
    <r>
      <rPr>
        <i/>
        <sz val="12"/>
        <color indexed="8"/>
        <rFont val="Times New Roman"/>
        <family val="1"/>
      </rPr>
      <t xml:space="preserve"> (áp dụng định mức của Thông tư số 01/2010/BTC ngày 06/01/2010**)</t>
    </r>
  </si>
  <si>
    <t>Mua dụng cụ, vật rẻ tiền mau hỏng, năng lượng, tài liệu, tư liệu, số liệu, sách, báo, tạp chí tham khảo;</t>
  </si>
  <si>
    <t>Các nội dung chi giao khoán khác</t>
  </si>
  <si>
    <t>Hội thảo khoa học (Chi tiết từng buổi hội thảo theo định mức của Thông tư 55, Thông tư 01 và Thông tư 97)</t>
  </si>
  <si>
    <t>Công tác phí (Chi tiết theo đợt công tác, định mức của Thông tư 97)</t>
  </si>
  <si>
    <t xml:space="preserve"> Tiền vé máy bay, ô tô,..</t>
  </si>
  <si>
    <t>Tiền thuê ô tô, thuê tàu công tác (báo giá kèm theo)</t>
  </si>
  <si>
    <t>TỔNG CỘNG (A+B)</t>
  </si>
  <si>
    <t>Chi mua nguyên, nhiên vật liệu, vật tư, phụ tùng chưa được NN ban hành định mức kinh tế kỹ thuật (Phụ lục 1 kèm theo)</t>
  </si>
  <si>
    <t>Hợp đồng dịch vụ NCKH với đơn vị bên ngoài (báo giá kèm theo)</t>
  </si>
  <si>
    <t>Thuê lao động, thuê dịch vụ khác...</t>
  </si>
  <si>
    <t>Phụ lục 1</t>
  </si>
  <si>
    <t>Tên vật tư, hoá chất, nguyên vật liệu</t>
  </si>
  <si>
    <t>Xuất xứ</t>
  </si>
  <si>
    <t>Số lượng</t>
  </si>
  <si>
    <t xml:space="preserve">Đơn giá  </t>
  </si>
  <si>
    <t>Năm 2017</t>
  </si>
  <si>
    <t>Năm 2018</t>
  </si>
  <si>
    <t>Đơn vị: Đồng</t>
  </si>
  <si>
    <t>Đơn vị tính (Tính trên Quy cách đóng gói)</t>
  </si>
  <si>
    <t>Học và tên</t>
  </si>
  <si>
    <t>Học hàm, học vị</t>
  </si>
  <si>
    <t>Nội dung thực hiện</t>
  </si>
  <si>
    <t>Thời gian thực hiện</t>
  </si>
  <si>
    <r>
      <t xml:space="preserve">Số tiền </t>
    </r>
    <r>
      <rPr>
        <i/>
        <sz val="12"/>
        <color indexed="8"/>
        <rFont val="Times New Roman"/>
        <family val="1"/>
      </rPr>
      <t>(đồng)</t>
    </r>
  </si>
  <si>
    <t>. . . . . . .</t>
  </si>
  <si>
    <t xml:space="preserve">. . . . . . </t>
  </si>
  <si>
    <t>...</t>
  </si>
  <si>
    <t>Họ và tên</t>
  </si>
  <si>
    <t>học hàm, học vị</t>
  </si>
  <si>
    <t xml:space="preserve">Nội dung </t>
  </si>
  <si>
    <t>thực hiện</t>
  </si>
  <si>
    <t>Năm 2017`</t>
  </si>
  <si>
    <t xml:space="preserve">3.3. Chi tiết tiền thuê chuyên gia trong nước </t>
  </si>
  <si>
    <t xml:space="preserve">34. Chi tiết tiền thuê chuyên gia nước ngoài </t>
  </si>
</sst>
</file>

<file path=xl/styles.xml><?xml version="1.0" encoding="utf-8"?>
<styleSheet xmlns="http://schemas.openxmlformats.org/spreadsheetml/2006/main">
  <numFmts count="11">
    <numFmt numFmtId="5" formatCode="&quot;₫&quot;#,##0_);\(&quot;₫&quot;#,##0\)"/>
    <numFmt numFmtId="6" formatCode="&quot;₫&quot;#,##0_);[Red]\(&quot;₫&quot;#,##0\)"/>
    <numFmt numFmtId="7" formatCode="&quot;₫&quot;#,##0.00_);\(&quot;₫&quot;#,##0.00\)"/>
    <numFmt numFmtId="8" formatCode="&quot;₫&quot;#,##0.00_);[Red]\(&quot;₫&quot;#,##0.00\)"/>
    <numFmt numFmtId="42" formatCode="_(&quot;₫&quot;* #,##0_);_(&quot;₫&quot;* \(#,##0\);_(&quot;₫&quot;* &quot;-&quot;_);_(@_)"/>
    <numFmt numFmtId="41" formatCode="_(* #,##0_);_(* \(#,##0\);_(* &quot;-&quot;_);_(@_)"/>
    <numFmt numFmtId="44" formatCode="_(&quot;₫&quot;* #,##0.00_);_(&quot;₫&quot;* \(#,##0.00\);_(&quot;₫&quot;* &quot;-&quot;??_);_(@_)"/>
    <numFmt numFmtId="43" formatCode="_(* #,##0.00_);_(* \(#,##0.00\);_(* &quot;-&quot;??_);_(@_)"/>
    <numFmt numFmtId="164" formatCode="0.000"/>
    <numFmt numFmtId="165" formatCode="0.000000"/>
    <numFmt numFmtId="166" formatCode="0.000.000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 vertical="center" wrapText="1" shrinkToFit="1"/>
    </xf>
    <xf numFmtId="166" fontId="55" fillId="0" borderId="10" xfId="0" applyNumberFormat="1" applyFont="1" applyBorder="1" applyAlignment="1">
      <alignment vertical="center" wrapText="1" shrinkToFit="1"/>
    </xf>
    <xf numFmtId="166" fontId="51" fillId="0" borderId="10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0" fontId="50" fillId="0" borderId="13" xfId="0" applyFont="1" applyBorder="1" applyAlignment="1">
      <alignment horizontal="justify" vertical="top" wrapText="1"/>
    </xf>
    <xf numFmtId="0" fontId="51" fillId="0" borderId="1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justify" vertical="center" wrapText="1"/>
    </xf>
    <xf numFmtId="0" fontId="32" fillId="0" borderId="0" xfId="0" applyFont="1" applyAlignment="1">
      <alignment/>
    </xf>
    <xf numFmtId="0" fontId="58" fillId="0" borderId="0" xfId="0" applyFont="1" applyAlignment="1">
      <alignment/>
    </xf>
    <xf numFmtId="166" fontId="32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0" fillId="0" borderId="0" xfId="0" applyBorder="1" applyAlignment="1">
      <alignment/>
    </xf>
    <xf numFmtId="0" fontId="59" fillId="0" borderId="12" xfId="0" applyFont="1" applyBorder="1" applyAlignment="1">
      <alignment horizontal="center" vertical="center" wrapText="1"/>
    </xf>
    <xf numFmtId="166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justify" wrapText="1"/>
    </xf>
    <xf numFmtId="0" fontId="51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3" fontId="59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3" fontId="32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wrapText="1"/>
    </xf>
    <xf numFmtId="0" fontId="0" fillId="0" borderId="0" xfId="0" applyFont="1" applyAlignment="1">
      <alignment/>
    </xf>
    <xf numFmtId="3" fontId="59" fillId="0" borderId="11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wrapText="1"/>
    </xf>
    <xf numFmtId="3" fontId="49" fillId="0" borderId="12" xfId="0" applyNumberFormat="1" applyFont="1" applyBorder="1" applyAlignment="1">
      <alignment horizontal="right" vertical="center" wrapText="1"/>
    </xf>
    <xf numFmtId="3" fontId="49" fillId="0" borderId="13" xfId="0" applyNumberFormat="1" applyFont="1" applyBorder="1" applyAlignment="1">
      <alignment horizontal="right" wrapText="1"/>
    </xf>
    <xf numFmtId="3" fontId="58" fillId="0" borderId="11" xfId="0" applyNumberFormat="1" applyFont="1" applyBorder="1" applyAlignment="1">
      <alignment horizontal="right" wrapText="1"/>
    </xf>
    <xf numFmtId="0" fontId="49" fillId="0" borderId="0" xfId="0" applyFont="1" applyAlignment="1">
      <alignment/>
    </xf>
    <xf numFmtId="0" fontId="59" fillId="0" borderId="0" xfId="0" applyFont="1" applyAlignment="1">
      <alignment/>
    </xf>
    <xf numFmtId="166" fontId="53" fillId="0" borderId="16" xfId="0" applyNumberFormat="1" applyFont="1" applyBorder="1" applyAlignment="1">
      <alignment horizontal="right"/>
    </xf>
    <xf numFmtId="166" fontId="60" fillId="0" borderId="0" xfId="0" applyNumberFormat="1" applyFont="1" applyBorder="1" applyAlignment="1">
      <alignment horizontal="right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59" fillId="0" borderId="0" xfId="0" applyFont="1" applyAlignment="1">
      <alignment horizontal="right"/>
    </xf>
    <xf numFmtId="165" fontId="0" fillId="0" borderId="10" xfId="0" applyNumberForma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165" fontId="55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166" fontId="55" fillId="0" borderId="10" xfId="0" applyNumberFormat="1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166" fontId="60" fillId="0" borderId="16" xfId="0" applyNumberFormat="1" applyFont="1" applyBorder="1" applyAlignment="1">
      <alignment horizontal="righ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166" fontId="51" fillId="0" borderId="10" xfId="0" applyNumberFormat="1" applyFont="1" applyBorder="1" applyAlignment="1">
      <alignment horizontal="center" wrapText="1"/>
    </xf>
    <xf numFmtId="166" fontId="51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 wrapText="1"/>
    </xf>
    <xf numFmtId="0" fontId="5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166" fontId="5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justify" wrapText="1"/>
    </xf>
    <xf numFmtId="0" fontId="61" fillId="0" borderId="10" xfId="0" applyFont="1" applyBorder="1" applyAlignment="1">
      <alignment horizontal="center" wrapText="1"/>
    </xf>
    <xf numFmtId="0" fontId="6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E2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F10" sqref="F10"/>
    </sheetView>
  </sheetViews>
  <sheetFormatPr defaultColWidth="8.8515625" defaultRowHeight="15"/>
  <cols>
    <col min="1" max="2" width="8.8515625" style="0" customWidth="1"/>
    <col min="3" max="3" width="36.140625" style="0" customWidth="1"/>
    <col min="4" max="4" width="12.421875" style="33" bestFit="1" customWidth="1"/>
    <col min="5" max="5" width="12.140625" style="33" customWidth="1"/>
    <col min="6" max="6" width="12.421875" style="33" bestFit="1" customWidth="1"/>
    <col min="7" max="7" width="17.28125" style="33" customWidth="1"/>
    <col min="8" max="8" width="12.421875" style="0" customWidth="1"/>
    <col min="9" max="9" width="15.421875" style="0" customWidth="1"/>
  </cols>
  <sheetData>
    <row r="1" spans="6:7" ht="16.5">
      <c r="F1" s="40" t="s">
        <v>39</v>
      </c>
      <c r="G1"/>
    </row>
    <row r="2" spans="1:6" s="42" customFormat="1" ht="16.5" customHeight="1">
      <c r="A2" s="102" t="s">
        <v>40</v>
      </c>
      <c r="B2" s="102"/>
      <c r="C2" s="102"/>
      <c r="D2" s="102"/>
      <c r="E2" s="102"/>
      <c r="F2" s="102"/>
    </row>
    <row r="3" spans="1:6" ht="16.5" customHeight="1">
      <c r="A3" s="103" t="s">
        <v>54</v>
      </c>
      <c r="B3" s="103"/>
      <c r="C3" s="103"/>
      <c r="D3" s="103"/>
      <c r="E3" s="103"/>
      <c r="F3" s="103"/>
    </row>
    <row r="4" spans="1:6" ht="16.5" customHeight="1">
      <c r="A4" s="41"/>
      <c r="B4" s="41"/>
      <c r="C4" s="41"/>
      <c r="D4" s="41"/>
      <c r="E4" s="41"/>
      <c r="F4" s="41"/>
    </row>
    <row r="5" s="104" customFormat="1" ht="18">
      <c r="A5" s="104" t="s">
        <v>35</v>
      </c>
    </row>
    <row r="6" spans="1:6" ht="15">
      <c r="A6" s="101" t="s">
        <v>37</v>
      </c>
      <c r="B6" s="101"/>
      <c r="C6" s="101"/>
      <c r="D6" s="101"/>
      <c r="E6" s="101"/>
      <c r="F6" s="101"/>
    </row>
    <row r="7" spans="1:6" ht="15.75" customHeight="1">
      <c r="A7" s="105" t="s">
        <v>0</v>
      </c>
      <c r="B7" s="106" t="s">
        <v>1</v>
      </c>
      <c r="C7" s="105" t="s">
        <v>2</v>
      </c>
      <c r="D7" s="107" t="s">
        <v>3</v>
      </c>
      <c r="E7" s="108" t="s">
        <v>4</v>
      </c>
      <c r="F7" s="109"/>
    </row>
    <row r="8" spans="1:6" ht="15">
      <c r="A8" s="105"/>
      <c r="B8" s="106"/>
      <c r="C8" s="105"/>
      <c r="D8" s="107"/>
      <c r="E8" s="37" t="s">
        <v>5</v>
      </c>
      <c r="F8" s="37" t="s">
        <v>6</v>
      </c>
    </row>
    <row r="9" spans="1:6" ht="15">
      <c r="A9" s="12" t="s">
        <v>7</v>
      </c>
      <c r="B9" s="12"/>
      <c r="C9" s="13" t="s">
        <v>48</v>
      </c>
      <c r="D9" s="62">
        <f>D10+D18+D19</f>
        <v>24187900</v>
      </c>
      <c r="E9" s="62">
        <f>E10+E18+E19</f>
        <v>7768200</v>
      </c>
      <c r="F9" s="62">
        <f>F10+F18+F19</f>
        <v>16419700</v>
      </c>
    </row>
    <row r="10" spans="1:9" ht="15">
      <c r="A10" s="12">
        <v>1</v>
      </c>
      <c r="B10" s="16">
        <v>7000</v>
      </c>
      <c r="C10" s="47" t="s">
        <v>47</v>
      </c>
      <c r="D10" s="62">
        <f>D11+D16+D17</f>
        <v>24187900</v>
      </c>
      <c r="E10" s="70">
        <f>E11+E16+E17</f>
        <v>7768200</v>
      </c>
      <c r="F10" s="70">
        <f>F11+F16+F17</f>
        <v>16419700</v>
      </c>
      <c r="H10" s="33"/>
      <c r="I10" s="33"/>
    </row>
    <row r="11" spans="1:6" ht="27.75">
      <c r="A11" s="44"/>
      <c r="B11" s="45" t="s">
        <v>44</v>
      </c>
      <c r="C11" s="14" t="s">
        <v>9</v>
      </c>
      <c r="D11" s="71">
        <f>SUM(E11:F11)</f>
        <v>24187900</v>
      </c>
      <c r="E11" s="71">
        <f>SUM(E12:E15)</f>
        <v>7768200</v>
      </c>
      <c r="F11" s="71">
        <f>SUM(F12:F15)</f>
        <v>16419700</v>
      </c>
    </row>
    <row r="12" spans="1:8" ht="15">
      <c r="A12" s="44"/>
      <c r="B12" s="45"/>
      <c r="C12" s="17" t="s">
        <v>10</v>
      </c>
      <c r="D12" s="72">
        <f>SUM(E12:F12)</f>
        <v>14338500</v>
      </c>
      <c r="E12" s="72">
        <f>TonghopCLĐ!H6</f>
        <v>4779500</v>
      </c>
      <c r="F12" s="72">
        <f>TonghopCLĐ!I6</f>
        <v>9559000</v>
      </c>
      <c r="H12" s="33"/>
    </row>
    <row r="13" spans="1:8" ht="15">
      <c r="A13" s="44"/>
      <c r="B13" s="45"/>
      <c r="C13" s="15" t="s">
        <v>11</v>
      </c>
      <c r="D13" s="61">
        <f>SUM(E13:F13)</f>
        <v>5929000</v>
      </c>
      <c r="E13" s="61">
        <f>TonghopCLĐ!H7+TonghopCLĐ!H8</f>
        <v>1778700</v>
      </c>
      <c r="F13" s="61">
        <f>TonghopCLĐ!I7+TonghopCLĐ!I8</f>
        <v>4150300</v>
      </c>
      <c r="H13" s="33"/>
    </row>
    <row r="14" spans="1:8" ht="15">
      <c r="A14" s="44"/>
      <c r="B14" s="45"/>
      <c r="C14" s="18" t="s">
        <v>12</v>
      </c>
      <c r="D14" s="61">
        <f>SUM(E14:F14)</f>
        <v>1210000</v>
      </c>
      <c r="E14" s="73">
        <f>TonghopCLĐ!H9+TonghopCLĐ!H10</f>
        <v>1210000</v>
      </c>
      <c r="F14" s="73">
        <f>TonghopCLĐ!I9+TonghopCLĐ!I10</f>
        <v>0</v>
      </c>
      <c r="H14" s="33"/>
    </row>
    <row r="15" spans="1:8" ht="15">
      <c r="A15" s="44"/>
      <c r="B15" s="45"/>
      <c r="C15" s="18" t="s">
        <v>41</v>
      </c>
      <c r="D15" s="61">
        <f>SUM(E15:F15)</f>
        <v>2710400</v>
      </c>
      <c r="E15" s="73">
        <f>TonghopCLĐ!H11+TonghopCLĐ!H12+TonghopCLĐ!H13+TonghopCLĐ!H14</f>
        <v>0</v>
      </c>
      <c r="F15" s="73">
        <f>TonghopCLĐ!I11+TonghopCLĐ!I12+TonghopCLĐ!I13+TonghopCLĐ!I14</f>
        <v>2710400</v>
      </c>
      <c r="H15" s="33"/>
    </row>
    <row r="16" spans="1:8" ht="15">
      <c r="A16" s="44"/>
      <c r="B16" s="45" t="s">
        <v>45</v>
      </c>
      <c r="C16" s="43" t="s">
        <v>42</v>
      </c>
      <c r="D16" s="61">
        <f>CôngChuyengia!E8</f>
        <v>0</v>
      </c>
      <c r="E16" s="61">
        <f>CôngChuyengia!F8</f>
        <v>0</v>
      </c>
      <c r="F16" s="61">
        <f>CôngChuyengia!G8</f>
        <v>0</v>
      </c>
      <c r="H16" s="33"/>
    </row>
    <row r="17" spans="1:8" ht="15">
      <c r="A17" s="46"/>
      <c r="B17" s="45" t="s">
        <v>46</v>
      </c>
      <c r="C17" s="43" t="s">
        <v>43</v>
      </c>
      <c r="D17" s="61">
        <f>CôngChuyengia!E16</f>
        <v>0</v>
      </c>
      <c r="E17" s="61">
        <f>CôngChuyengia!F16</f>
        <v>0</v>
      </c>
      <c r="F17" s="61">
        <f>CôngChuyengia!G16</f>
        <v>0</v>
      </c>
      <c r="H17" s="33"/>
    </row>
    <row r="18" spans="1:9" ht="15">
      <c r="A18" s="12">
        <v>2</v>
      </c>
      <c r="B18" s="11">
        <v>7000</v>
      </c>
      <c r="C18" s="19" t="s">
        <v>13</v>
      </c>
      <c r="D18" s="61">
        <f>Chitietcackhoanchi!D6</f>
        <v>0</v>
      </c>
      <c r="E18" s="61">
        <f>Chitietcackhoanchi!E6</f>
        <v>0</v>
      </c>
      <c r="F18" s="61">
        <f>Chitietcackhoanchi!F6</f>
        <v>0</v>
      </c>
      <c r="H18" s="33"/>
      <c r="I18" s="33"/>
    </row>
    <row r="19" spans="1:6" ht="15">
      <c r="A19" s="11">
        <v>3</v>
      </c>
      <c r="B19" s="11">
        <v>7750</v>
      </c>
      <c r="C19" s="19" t="s">
        <v>15</v>
      </c>
      <c r="D19" s="61">
        <f>Chitietcackhoanchi!D25</f>
        <v>0</v>
      </c>
      <c r="E19" s="61">
        <f>Chitietcackhoanchi!E25</f>
        <v>0</v>
      </c>
      <c r="F19" s="61">
        <f>Chitietcackhoanchi!F25</f>
        <v>0</v>
      </c>
    </row>
    <row r="20" spans="1:6" ht="15">
      <c r="A20" s="12" t="s">
        <v>14</v>
      </c>
      <c r="B20" s="20"/>
      <c r="C20" s="19" t="s">
        <v>16</v>
      </c>
      <c r="D20" s="61">
        <f>Chitietcackhoanchi!D26</f>
        <v>0</v>
      </c>
      <c r="E20" s="61">
        <f>Chitietcackhoanchi!E26</f>
        <v>0</v>
      </c>
      <c r="F20" s="61">
        <f>Chitietcackhoanchi!F26</f>
        <v>0</v>
      </c>
    </row>
    <row r="21" spans="1:6" ht="42">
      <c r="A21" s="38"/>
      <c r="B21" s="21">
        <v>6750</v>
      </c>
      <c r="C21" s="20" t="s">
        <v>49</v>
      </c>
      <c r="D21" s="61">
        <f>Chitietcackhoanchi!D27</f>
        <v>0</v>
      </c>
      <c r="E21" s="61">
        <f>Chitietcackhoanchi!E27</f>
        <v>0</v>
      </c>
      <c r="F21" s="61">
        <f>Chitietcackhoanchi!F27</f>
        <v>0</v>
      </c>
    </row>
    <row r="22" spans="1:6" ht="15">
      <c r="A22" s="38"/>
      <c r="B22" s="21">
        <v>6800</v>
      </c>
      <c r="C22" s="20" t="s">
        <v>50</v>
      </c>
      <c r="D22" s="61">
        <f>Chitietcackhoanchi!D28</f>
        <v>0</v>
      </c>
      <c r="E22" s="61">
        <f>Chitietcackhoanchi!E28</f>
        <v>0</v>
      </c>
      <c r="F22" s="61">
        <f>Chitietcackhoanchi!F28</f>
        <v>0</v>
      </c>
    </row>
    <row r="23" spans="1:6" ht="15">
      <c r="A23" s="38"/>
      <c r="B23" s="21">
        <v>6900</v>
      </c>
      <c r="C23" s="20" t="s">
        <v>51</v>
      </c>
      <c r="D23" s="61">
        <f>Chitietcackhoanchi!D29</f>
        <v>0</v>
      </c>
      <c r="E23" s="61">
        <f>Chitietcackhoanchi!E29</f>
        <v>0</v>
      </c>
      <c r="F23" s="61">
        <f>Chitietcackhoanchi!F29</f>
        <v>0</v>
      </c>
    </row>
    <row r="24" spans="1:6" ht="42">
      <c r="A24" s="38"/>
      <c r="B24" s="21">
        <v>7000</v>
      </c>
      <c r="C24" s="22" t="s">
        <v>17</v>
      </c>
      <c r="D24" s="61">
        <f>Chitietcackhoanchi!D30</f>
        <v>0</v>
      </c>
      <c r="E24" s="61">
        <f>Chitietcackhoanchi!E30</f>
        <v>0</v>
      </c>
      <c r="F24" s="61">
        <f>Chitietcackhoanchi!F30</f>
        <v>0</v>
      </c>
    </row>
    <row r="25" spans="1:6" ht="15">
      <c r="A25" s="38"/>
      <c r="B25" s="21">
        <v>9000</v>
      </c>
      <c r="C25" s="22" t="s">
        <v>52</v>
      </c>
      <c r="D25" s="61">
        <f>Chitietcackhoanchi!D31</f>
        <v>0</v>
      </c>
      <c r="E25" s="61">
        <f>Chitietcackhoanchi!E31</f>
        <v>0</v>
      </c>
      <c r="F25" s="61">
        <f>Chitietcackhoanchi!F31</f>
        <v>0</v>
      </c>
    </row>
    <row r="26" spans="1:6" ht="15">
      <c r="A26" s="39"/>
      <c r="B26" s="21">
        <v>9050</v>
      </c>
      <c r="C26" s="20" t="s">
        <v>18</v>
      </c>
      <c r="D26" s="61">
        <f>Chitietcackhoanchi!D32</f>
        <v>0</v>
      </c>
      <c r="E26" s="61">
        <f>Chitietcackhoanchi!E32</f>
        <v>0</v>
      </c>
      <c r="F26" s="61">
        <f>Chitietcackhoanchi!F32</f>
        <v>0</v>
      </c>
    </row>
    <row r="27" spans="1:6" ht="15.75">
      <c r="A27" s="98" t="s">
        <v>53</v>
      </c>
      <c r="B27" s="99"/>
      <c r="C27" s="100"/>
      <c r="D27" s="74">
        <f>D9+D20</f>
        <v>24187900</v>
      </c>
      <c r="E27" s="74">
        <f>E9+E20</f>
        <v>7768200</v>
      </c>
      <c r="F27" s="74">
        <f>F9+F20</f>
        <v>16419700</v>
      </c>
    </row>
  </sheetData>
  <sheetProtection/>
  <mergeCells count="10">
    <mergeCell ref="A27:C27"/>
    <mergeCell ref="A6:F6"/>
    <mergeCell ref="A2:F2"/>
    <mergeCell ref="A3:F3"/>
    <mergeCell ref="A5:IV5"/>
    <mergeCell ref="A7:A8"/>
    <mergeCell ref="B7:B8"/>
    <mergeCell ref="C7:C8"/>
    <mergeCell ref="D7:D8"/>
    <mergeCell ref="E7:F7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zoomScalePageLayoutView="0" workbookViewId="0" topLeftCell="A1">
      <selection activeCell="H3" sqref="H3:J3"/>
    </sheetView>
  </sheetViews>
  <sheetFormatPr defaultColWidth="8.8515625" defaultRowHeight="15"/>
  <cols>
    <col min="1" max="1" width="4.140625" style="0" customWidth="1"/>
    <col min="2" max="2" width="14.00390625" style="0" customWidth="1"/>
    <col min="3" max="3" width="11.28125" style="0" customWidth="1"/>
    <col min="4" max="4" width="12.7109375" style="0" customWidth="1"/>
    <col min="5" max="5" width="6.140625" style="0" customWidth="1"/>
    <col min="6" max="6" width="6.421875" style="0" customWidth="1"/>
    <col min="7" max="7" width="8.140625" style="0" customWidth="1"/>
    <col min="8" max="8" width="12.421875" style="33" customWidth="1"/>
    <col min="9" max="9" width="11.28125" style="33" customWidth="1"/>
    <col min="10" max="10" width="11.421875" style="33" customWidth="1"/>
    <col min="11" max="11" width="17.28125" style="54" customWidth="1"/>
    <col min="12" max="75" width="8.8515625" style="54" customWidth="1"/>
  </cols>
  <sheetData>
    <row r="1" spans="1:75" s="48" customFormat="1" ht="15.75">
      <c r="A1" s="48">
        <v>3.1</v>
      </c>
      <c r="B1" s="49" t="s">
        <v>55</v>
      </c>
      <c r="H1" s="50"/>
      <c r="I1" s="50"/>
      <c r="J1" s="50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</row>
    <row r="2" spans="8:75" s="48" customFormat="1" ht="15.75">
      <c r="H2" s="50"/>
      <c r="I2" s="50"/>
      <c r="J2" s="5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</row>
    <row r="3" spans="1:75" s="48" customFormat="1" ht="48.75" customHeight="1">
      <c r="A3" s="122" t="s">
        <v>19</v>
      </c>
      <c r="B3" s="123" t="s">
        <v>25</v>
      </c>
      <c r="C3" s="123" t="s">
        <v>26</v>
      </c>
      <c r="D3" s="123" t="s">
        <v>27</v>
      </c>
      <c r="E3" s="127" t="s">
        <v>28</v>
      </c>
      <c r="F3" s="128"/>
      <c r="G3" s="123" t="s">
        <v>29</v>
      </c>
      <c r="H3" s="116" t="s">
        <v>38</v>
      </c>
      <c r="I3" s="109"/>
      <c r="J3" s="109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</row>
    <row r="4" spans="1:75" s="48" customFormat="1" ht="53.25" customHeight="1">
      <c r="A4" s="122"/>
      <c r="B4" s="123"/>
      <c r="C4" s="123"/>
      <c r="D4" s="123"/>
      <c r="E4" s="55">
        <v>2017</v>
      </c>
      <c r="F4" s="55">
        <v>2018</v>
      </c>
      <c r="G4" s="123"/>
      <c r="H4" s="56" t="s">
        <v>20</v>
      </c>
      <c r="I4" s="57">
        <v>2017</v>
      </c>
      <c r="J4" s="57">
        <v>2018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</row>
    <row r="5" spans="1:75" s="48" customFormat="1" ht="35.25" customHeight="1">
      <c r="A5" s="124" t="s">
        <v>71</v>
      </c>
      <c r="B5" s="125"/>
      <c r="C5" s="125"/>
      <c r="D5" s="126"/>
      <c r="E5" s="64">
        <f>SUM(E6:E10)</f>
        <v>12</v>
      </c>
      <c r="F5" s="64">
        <f>SUM(F6:F10)</f>
        <v>31</v>
      </c>
      <c r="G5" s="63"/>
      <c r="H5" s="62">
        <f>SUM(H6:H10)</f>
        <v>24187900</v>
      </c>
      <c r="I5" s="62">
        <f>SUM(I6:I10)</f>
        <v>7768200</v>
      </c>
      <c r="J5" s="62">
        <f>SUM(J6:J10)</f>
        <v>16419700</v>
      </c>
      <c r="K5" s="66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</row>
    <row r="6" spans="1:75" s="51" customFormat="1" ht="33.75" customHeight="1">
      <c r="A6" s="2">
        <v>1</v>
      </c>
      <c r="B6" s="3" t="s">
        <v>59</v>
      </c>
      <c r="C6" s="59" t="s">
        <v>56</v>
      </c>
      <c r="D6" s="117"/>
      <c r="E6" s="65">
        <v>5</v>
      </c>
      <c r="F6" s="65">
        <v>10</v>
      </c>
      <c r="G6" s="1" t="s">
        <v>67</v>
      </c>
      <c r="H6" s="61">
        <f>SUM(I6:J6)</f>
        <v>14338500</v>
      </c>
      <c r="I6" s="61">
        <f>5*1210000*0.79</f>
        <v>4779500</v>
      </c>
      <c r="J6" s="61">
        <f>10*1210000*0.79</f>
        <v>9559000</v>
      </c>
      <c r="K6" s="53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</row>
    <row r="7" spans="1:75" s="51" customFormat="1" ht="33" customHeight="1">
      <c r="A7" s="2">
        <v>2</v>
      </c>
      <c r="B7" s="3" t="s">
        <v>62</v>
      </c>
      <c r="C7" s="59" t="s">
        <v>30</v>
      </c>
      <c r="D7" s="118"/>
      <c r="E7" s="65">
        <v>3</v>
      </c>
      <c r="F7" s="65">
        <v>7</v>
      </c>
      <c r="G7" s="1" t="s">
        <v>69</v>
      </c>
      <c r="H7" s="61">
        <f>SUM(I7:J7)</f>
        <v>5929000</v>
      </c>
      <c r="I7" s="61">
        <f>3*1210000*0.49</f>
        <v>1778700</v>
      </c>
      <c r="J7" s="61">
        <f>7*1210000*0.49</f>
        <v>4150300</v>
      </c>
      <c r="K7" s="53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</row>
    <row r="8" spans="1:75" s="51" customFormat="1" ht="16.5" customHeight="1">
      <c r="A8" s="2">
        <v>3</v>
      </c>
      <c r="B8" s="3" t="s">
        <v>60</v>
      </c>
      <c r="C8" s="59" t="s">
        <v>31</v>
      </c>
      <c r="D8" s="118"/>
      <c r="E8" s="65">
        <v>4</v>
      </c>
      <c r="F8" s="65"/>
      <c r="G8" s="1" t="s">
        <v>70</v>
      </c>
      <c r="H8" s="61">
        <f>SUM(I8:J8)</f>
        <v>1210000</v>
      </c>
      <c r="I8" s="61">
        <f>4*1210000*0.25</f>
        <v>1210000</v>
      </c>
      <c r="J8" s="61"/>
      <c r="K8" s="53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</row>
    <row r="9" spans="1:75" s="51" customFormat="1" ht="34.5" customHeight="1">
      <c r="A9" s="2">
        <v>4</v>
      </c>
      <c r="B9" s="3" t="s">
        <v>60</v>
      </c>
      <c r="C9" s="59" t="s">
        <v>57</v>
      </c>
      <c r="D9" s="118"/>
      <c r="E9" s="65"/>
      <c r="F9" s="65">
        <v>6</v>
      </c>
      <c r="G9" s="1">
        <v>0.16</v>
      </c>
      <c r="H9" s="61">
        <f>SUM(I9:J9)</f>
        <v>1161600</v>
      </c>
      <c r="I9" s="61"/>
      <c r="J9" s="61">
        <f>6*1210000*0.16</f>
        <v>1161600</v>
      </c>
      <c r="K9" s="53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</row>
    <row r="10" spans="1:75" s="51" customFormat="1" ht="33" customHeight="1">
      <c r="A10" s="2">
        <v>5</v>
      </c>
      <c r="B10" s="3" t="s">
        <v>63</v>
      </c>
      <c r="C10" s="59" t="s">
        <v>58</v>
      </c>
      <c r="D10" s="118"/>
      <c r="E10" s="65"/>
      <c r="F10" s="65">
        <v>8</v>
      </c>
      <c r="G10" s="1" t="s">
        <v>68</v>
      </c>
      <c r="H10" s="61">
        <f>SUM(I10:J10)</f>
        <v>1548800</v>
      </c>
      <c r="I10" s="61"/>
      <c r="J10" s="61">
        <f>8*1210000*0.16</f>
        <v>1548800</v>
      </c>
      <c r="K10" s="5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</row>
    <row r="11" spans="1:75" s="48" customFormat="1" ht="36.75" customHeight="1">
      <c r="A11" s="124" t="s">
        <v>72</v>
      </c>
      <c r="B11" s="125"/>
      <c r="C11" s="125"/>
      <c r="D11" s="126"/>
      <c r="E11" s="58"/>
      <c r="F11" s="58"/>
      <c r="G11" s="58"/>
      <c r="H11" s="61">
        <f>SUM(H12:H15)</f>
        <v>0</v>
      </c>
      <c r="I11" s="61">
        <f>SUM(I12:I15)</f>
        <v>0</v>
      </c>
      <c r="J11" s="61">
        <f>SUM(J12:J15)</f>
        <v>0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1:75" s="48" customFormat="1" ht="15.75">
      <c r="A12" s="4">
        <v>1</v>
      </c>
      <c r="B12" s="8" t="s">
        <v>59</v>
      </c>
      <c r="C12" s="4" t="s">
        <v>64</v>
      </c>
      <c r="D12" s="119"/>
      <c r="E12" s="5"/>
      <c r="F12" s="5"/>
      <c r="G12" s="5"/>
      <c r="H12" s="61"/>
      <c r="I12" s="61"/>
      <c r="J12" s="6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</row>
    <row r="13" spans="1:75" s="48" customFormat="1" ht="15.75">
      <c r="A13" s="4">
        <v>2</v>
      </c>
      <c r="B13" s="8" t="s">
        <v>60</v>
      </c>
      <c r="C13" s="4" t="s">
        <v>65</v>
      </c>
      <c r="D13" s="120"/>
      <c r="E13" s="4"/>
      <c r="F13" s="4"/>
      <c r="G13" s="4"/>
      <c r="H13" s="61"/>
      <c r="I13" s="61"/>
      <c r="J13" s="61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</row>
    <row r="14" spans="1:75" s="48" customFormat="1" ht="27.75">
      <c r="A14" s="4">
        <v>3</v>
      </c>
      <c r="B14" s="9" t="s">
        <v>61</v>
      </c>
      <c r="C14" s="5" t="s">
        <v>65</v>
      </c>
      <c r="D14" s="120"/>
      <c r="E14" s="5"/>
      <c r="F14" s="5"/>
      <c r="G14" s="5"/>
      <c r="H14" s="61"/>
      <c r="I14" s="61"/>
      <c r="J14" s="6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s="48" customFormat="1" ht="33" customHeight="1">
      <c r="A15" s="4">
        <v>4</v>
      </c>
      <c r="B15" s="9" t="s">
        <v>61</v>
      </c>
      <c r="C15" s="5" t="s">
        <v>66</v>
      </c>
      <c r="D15" s="121"/>
      <c r="E15" s="5"/>
      <c r="F15" s="5"/>
      <c r="G15" s="5"/>
      <c r="H15" s="61"/>
      <c r="I15" s="61"/>
      <c r="J15" s="6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</row>
    <row r="16" spans="1:75" s="48" customFormat="1" ht="18" customHeight="1">
      <c r="A16" s="112" t="s">
        <v>73</v>
      </c>
      <c r="B16" s="113"/>
      <c r="C16" s="113"/>
      <c r="D16" s="113"/>
      <c r="E16" s="58"/>
      <c r="F16" s="58"/>
      <c r="G16" s="58"/>
      <c r="H16" s="61">
        <f>SUM(H17:H20)</f>
        <v>0</v>
      </c>
      <c r="I16" s="61">
        <f>SUM(I17:I20)</f>
        <v>0</v>
      </c>
      <c r="J16" s="61">
        <f>SUM(J17:J20)</f>
        <v>0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</row>
    <row r="17" spans="1:75" s="48" customFormat="1" ht="21.75" customHeight="1">
      <c r="A17" s="2"/>
      <c r="B17" s="10"/>
      <c r="C17" s="2"/>
      <c r="D17" s="110"/>
      <c r="E17" s="1"/>
      <c r="F17" s="1"/>
      <c r="G17" s="2"/>
      <c r="H17" s="61"/>
      <c r="I17" s="61"/>
      <c r="J17" s="6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</row>
    <row r="18" spans="1:75" s="48" customFormat="1" ht="21.75" customHeight="1">
      <c r="A18" s="2"/>
      <c r="B18" s="10"/>
      <c r="C18" s="2"/>
      <c r="D18" s="111"/>
      <c r="E18" s="2"/>
      <c r="F18" s="2"/>
      <c r="G18" s="2"/>
      <c r="H18" s="61"/>
      <c r="I18" s="61"/>
      <c r="J18" s="61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</row>
    <row r="19" spans="1:75" s="48" customFormat="1" ht="19.5" customHeight="1">
      <c r="A19" s="2"/>
      <c r="B19" s="10"/>
      <c r="C19" s="2"/>
      <c r="D19" s="111"/>
      <c r="E19" s="2"/>
      <c r="F19" s="2"/>
      <c r="G19" s="2"/>
      <c r="H19" s="61"/>
      <c r="I19" s="61"/>
      <c r="J19" s="61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</row>
    <row r="20" spans="1:75" s="48" customFormat="1" ht="24.75" customHeight="1">
      <c r="A20" s="2"/>
      <c r="B20" s="10"/>
      <c r="C20" s="2"/>
      <c r="D20" s="111"/>
      <c r="E20" s="2"/>
      <c r="F20" s="2"/>
      <c r="G20" s="2"/>
      <c r="H20" s="61"/>
      <c r="I20" s="61"/>
      <c r="J20" s="6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</row>
    <row r="21" spans="1:75" s="48" customFormat="1" ht="15.75" customHeight="1">
      <c r="A21" s="114" t="s">
        <v>33</v>
      </c>
      <c r="B21" s="115"/>
      <c r="C21" s="115"/>
      <c r="D21" s="115"/>
      <c r="E21" s="60">
        <f>E5+E11+E16</f>
        <v>12</v>
      </c>
      <c r="F21" s="60">
        <f>F5+F11+F16</f>
        <v>31</v>
      </c>
      <c r="G21" s="60">
        <f>G5+G11+G16</f>
        <v>0</v>
      </c>
      <c r="H21" s="61">
        <f>H5+H11+H16</f>
        <v>24187900</v>
      </c>
      <c r="I21" s="61">
        <f>I5+I11+I16</f>
        <v>7768200</v>
      </c>
      <c r="J21" s="61">
        <f>J5+J11+J16</f>
        <v>16419700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</row>
    <row r="23" spans="2:4" ht="15.75">
      <c r="B23" s="49"/>
      <c r="C23" s="48"/>
      <c r="D23" s="48"/>
    </row>
  </sheetData>
  <sheetProtection/>
  <mergeCells count="14">
    <mergeCell ref="D17:D20"/>
    <mergeCell ref="A16:D16"/>
    <mergeCell ref="A21:D21"/>
    <mergeCell ref="H3:J3"/>
    <mergeCell ref="D6:D10"/>
    <mergeCell ref="D12:D15"/>
    <mergeCell ref="A3:A4"/>
    <mergeCell ref="B3:B4"/>
    <mergeCell ref="C3:C4"/>
    <mergeCell ref="D3:D4"/>
    <mergeCell ref="G3:G4"/>
    <mergeCell ref="A11:D11"/>
    <mergeCell ref="A5:D5"/>
    <mergeCell ref="E3:F3"/>
  </mergeCells>
  <printOptions/>
  <pageMargins left="0.3" right="0.2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6" sqref="G6"/>
    </sheetView>
  </sheetViews>
  <sheetFormatPr defaultColWidth="8.8515625" defaultRowHeight="15"/>
  <cols>
    <col min="1" max="1" width="6.421875" style="0" customWidth="1"/>
    <col min="2" max="2" width="15.7109375" style="0" customWidth="1"/>
    <col min="3" max="3" width="15.28125" style="0" customWidth="1"/>
    <col min="4" max="4" width="6.8515625" style="0" customWidth="1"/>
    <col min="5" max="5" width="6.421875" style="0" customWidth="1"/>
    <col min="6" max="6" width="5.8515625" style="0" customWidth="1"/>
    <col min="7" max="7" width="12.421875" style="0" customWidth="1"/>
    <col min="8" max="8" width="10.421875" style="0" customWidth="1"/>
    <col min="9" max="9" width="13.00390625" style="0" customWidth="1"/>
    <col min="10" max="10" width="30.140625" style="0" customWidth="1"/>
  </cols>
  <sheetData>
    <row r="1" spans="1:5" s="49" customFormat="1" ht="15.75">
      <c r="A1" s="49">
        <v>3.2</v>
      </c>
      <c r="B1" s="137" t="s">
        <v>34</v>
      </c>
      <c r="C1" s="137"/>
      <c r="D1" s="68"/>
      <c r="E1" s="68"/>
    </row>
    <row r="3" spans="1:9" s="69" customFormat="1" ht="46.5" customHeight="1">
      <c r="A3" s="130" t="s">
        <v>19</v>
      </c>
      <c r="B3" s="129" t="s">
        <v>25</v>
      </c>
      <c r="C3" s="129" t="s">
        <v>26</v>
      </c>
      <c r="D3" s="134" t="s">
        <v>28</v>
      </c>
      <c r="E3" s="135"/>
      <c r="F3" s="136"/>
      <c r="G3" s="116" t="s">
        <v>38</v>
      </c>
      <c r="H3" s="109"/>
      <c r="I3" s="109"/>
    </row>
    <row r="4" spans="1:9" s="69" customFormat="1" ht="15.75" customHeight="1">
      <c r="A4" s="131"/>
      <c r="B4" s="132"/>
      <c r="C4" s="132"/>
      <c r="D4" s="123" t="s">
        <v>20</v>
      </c>
      <c r="E4" s="129">
        <v>2017</v>
      </c>
      <c r="F4" s="129">
        <v>2018</v>
      </c>
      <c r="G4" s="129" t="s">
        <v>20</v>
      </c>
      <c r="H4" s="129" t="s">
        <v>5</v>
      </c>
      <c r="I4" s="129" t="s">
        <v>6</v>
      </c>
    </row>
    <row r="5" spans="1:9" ht="24.75" customHeight="1">
      <c r="A5" s="131"/>
      <c r="B5" s="132"/>
      <c r="C5" s="132"/>
      <c r="D5" s="123"/>
      <c r="E5" s="133"/>
      <c r="F5" s="133"/>
      <c r="G5" s="138"/>
      <c r="H5" s="121"/>
      <c r="I5" s="121"/>
    </row>
    <row r="6" spans="1:9" ht="36" customHeight="1">
      <c r="A6" s="2">
        <v>1</v>
      </c>
      <c r="B6" s="10"/>
      <c r="C6" s="4" t="s">
        <v>10</v>
      </c>
      <c r="D6" s="4">
        <f>SUM(E6:F6)</f>
        <v>15</v>
      </c>
      <c r="E6" s="4">
        <f>ChitietCongLĐ!E6</f>
        <v>5</v>
      </c>
      <c r="F6" s="2">
        <f>ChitietCongLĐ!F6</f>
        <v>10</v>
      </c>
      <c r="G6" s="61">
        <f>SUM(H6:I6)</f>
        <v>14338500</v>
      </c>
      <c r="H6" s="61">
        <f>5*1210000*0.79</f>
        <v>4779500</v>
      </c>
      <c r="I6" s="61">
        <f>10*1210000*0.79</f>
        <v>9559000</v>
      </c>
    </row>
    <row r="7" spans="1:10" ht="33" customHeight="1">
      <c r="A7" s="2">
        <v>2</v>
      </c>
      <c r="B7" s="10"/>
      <c r="C7" s="4" t="s">
        <v>30</v>
      </c>
      <c r="D7" s="4">
        <f aca="true" t="shared" si="0" ref="D7:D14">SUM(E7:F7)</f>
        <v>10</v>
      </c>
      <c r="E7" s="4">
        <f>ChitietCongLĐ!E7</f>
        <v>3</v>
      </c>
      <c r="F7" s="4">
        <f>ChitietCongLĐ!F7</f>
        <v>7</v>
      </c>
      <c r="G7" s="61">
        <f aca="true" t="shared" si="1" ref="G7:G13">SUM(H7:I7)</f>
        <v>5929000</v>
      </c>
      <c r="H7" s="61">
        <f>3*1210000*0.49</f>
        <v>1778700</v>
      </c>
      <c r="I7" s="61">
        <f>7*1210000*0.49</f>
        <v>4150300</v>
      </c>
      <c r="J7" s="24"/>
    </row>
    <row r="8" spans="1:10" ht="15">
      <c r="A8" s="2">
        <v>3</v>
      </c>
      <c r="B8" s="10"/>
      <c r="C8" s="4" t="s">
        <v>74</v>
      </c>
      <c r="D8" s="4">
        <f t="shared" si="0"/>
        <v>0</v>
      </c>
      <c r="E8" s="4"/>
      <c r="F8" s="2"/>
      <c r="G8" s="61"/>
      <c r="H8" s="61"/>
      <c r="I8" s="61"/>
      <c r="J8" s="24"/>
    </row>
    <row r="9" spans="1:9" ht="15">
      <c r="A9" s="6">
        <v>4</v>
      </c>
      <c r="B9" s="7"/>
      <c r="C9" s="23" t="s">
        <v>32</v>
      </c>
      <c r="D9" s="4">
        <f t="shared" si="0"/>
        <v>4</v>
      </c>
      <c r="E9" s="23">
        <f>ChitietCongLĐ!E8</f>
        <v>4</v>
      </c>
      <c r="F9" s="23">
        <f>ChitietCongLĐ!F8</f>
        <v>0</v>
      </c>
      <c r="G9" s="61">
        <f t="shared" si="1"/>
        <v>1210000</v>
      </c>
      <c r="H9" s="61">
        <f>4*1210000*0.25</f>
        <v>1210000</v>
      </c>
      <c r="I9" s="61"/>
    </row>
    <row r="10" spans="1:10" ht="15">
      <c r="A10" s="6">
        <v>5</v>
      </c>
      <c r="B10" s="7"/>
      <c r="C10" s="23" t="s">
        <v>75</v>
      </c>
      <c r="D10" s="4">
        <f t="shared" si="0"/>
        <v>0</v>
      </c>
      <c r="E10" s="23"/>
      <c r="F10" s="6"/>
      <c r="G10" s="61">
        <f t="shared" si="1"/>
        <v>0</v>
      </c>
      <c r="H10" s="61"/>
      <c r="I10" s="61"/>
      <c r="J10" s="24"/>
    </row>
    <row r="11" spans="1:10" ht="15">
      <c r="A11" s="6">
        <v>6</v>
      </c>
      <c r="B11" s="7"/>
      <c r="C11" s="23" t="s">
        <v>57</v>
      </c>
      <c r="D11" s="4">
        <f t="shared" si="0"/>
        <v>6</v>
      </c>
      <c r="E11" s="23">
        <f>ChitietCongLĐ!E9</f>
        <v>0</v>
      </c>
      <c r="F11" s="23">
        <f>ChitietCongLĐ!F9</f>
        <v>6</v>
      </c>
      <c r="G11" s="61">
        <f t="shared" si="1"/>
        <v>1161600</v>
      </c>
      <c r="H11" s="61"/>
      <c r="I11" s="61">
        <f>6*1210000*0.16</f>
        <v>1161600</v>
      </c>
      <c r="J11" s="24"/>
    </row>
    <row r="12" spans="1:10" ht="15">
      <c r="A12" s="6">
        <v>7</v>
      </c>
      <c r="B12" s="7"/>
      <c r="C12" s="23" t="s">
        <v>76</v>
      </c>
      <c r="D12" s="4">
        <f t="shared" si="0"/>
        <v>0</v>
      </c>
      <c r="E12" s="23"/>
      <c r="F12" s="6"/>
      <c r="G12" s="61">
        <f t="shared" si="1"/>
        <v>0</v>
      </c>
      <c r="H12" s="61"/>
      <c r="I12" s="61"/>
      <c r="J12" s="24"/>
    </row>
    <row r="13" spans="1:9" ht="15">
      <c r="A13" s="6">
        <v>8</v>
      </c>
      <c r="B13" s="7"/>
      <c r="C13" s="23" t="s">
        <v>58</v>
      </c>
      <c r="D13" s="4">
        <f t="shared" si="0"/>
        <v>8</v>
      </c>
      <c r="E13" s="23">
        <f>ChitietCongLĐ!E10</f>
        <v>0</v>
      </c>
      <c r="F13" s="23">
        <f>ChitietCongLĐ!F10</f>
        <v>8</v>
      </c>
      <c r="G13" s="61">
        <f t="shared" si="1"/>
        <v>1548800</v>
      </c>
      <c r="H13" s="61"/>
      <c r="I13" s="61">
        <f>8*1210000*0.16</f>
        <v>1548800</v>
      </c>
    </row>
    <row r="14" spans="1:10" ht="15">
      <c r="A14" s="6">
        <v>9</v>
      </c>
      <c r="B14" s="7"/>
      <c r="C14" s="23" t="s">
        <v>65</v>
      </c>
      <c r="D14" s="4">
        <f t="shared" si="0"/>
        <v>0</v>
      </c>
      <c r="E14" s="23"/>
      <c r="F14" s="6"/>
      <c r="G14" s="61"/>
      <c r="H14" s="61"/>
      <c r="I14" s="61"/>
      <c r="J14" s="33"/>
    </row>
    <row r="15" spans="1:10" ht="15" customHeight="1">
      <c r="A15" s="114" t="s">
        <v>33</v>
      </c>
      <c r="B15" s="115"/>
      <c r="C15" s="115"/>
      <c r="D15" s="12">
        <f>SUM(E15:F15)</f>
        <v>43</v>
      </c>
      <c r="E15" s="12">
        <f>SUM(E6:E14)</f>
        <v>12</v>
      </c>
      <c r="F15" s="12">
        <f>SUM(F6:F14)</f>
        <v>31</v>
      </c>
      <c r="G15" s="62">
        <f>SUM(G6:G14)</f>
        <v>24187900</v>
      </c>
      <c r="H15" s="62">
        <f>SUM(H6:H14)</f>
        <v>7768200</v>
      </c>
      <c r="I15" s="62">
        <f>SUM(I6:I14)</f>
        <v>16419700</v>
      </c>
      <c r="J15" s="32">
        <f>SUM(H15:I15)</f>
        <v>24187900</v>
      </c>
    </row>
    <row r="17" spans="4:7" ht="15">
      <c r="D17" s="96"/>
      <c r="G17" s="33"/>
    </row>
  </sheetData>
  <sheetProtection/>
  <mergeCells count="13">
    <mergeCell ref="A15:C15"/>
    <mergeCell ref="D3:F3"/>
    <mergeCell ref="D4:D5"/>
    <mergeCell ref="B1:C1"/>
    <mergeCell ref="G4:G5"/>
    <mergeCell ref="H4:H5"/>
    <mergeCell ref="I4:I5"/>
    <mergeCell ref="A3:A5"/>
    <mergeCell ref="B3:B5"/>
    <mergeCell ref="C3:C5"/>
    <mergeCell ref="G3:I3"/>
    <mergeCell ref="E4:E5"/>
    <mergeCell ref="F4:F5"/>
  </mergeCells>
  <printOptions/>
  <pageMargins left="0.75" right="0.28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H18" sqref="H18"/>
    </sheetView>
  </sheetViews>
  <sheetFormatPr defaultColWidth="8.8515625" defaultRowHeight="15"/>
  <cols>
    <col min="1" max="2" width="8.8515625" style="0" customWidth="1"/>
    <col min="3" max="3" width="36.421875" style="0" customWidth="1"/>
    <col min="4" max="4" width="16.140625" style="0" customWidth="1"/>
    <col min="5" max="5" width="16.8515625" style="0" customWidth="1"/>
    <col min="6" max="6" width="18.28125" style="0" customWidth="1"/>
    <col min="7" max="7" width="18.00390625" style="0" customWidth="1"/>
    <col min="8" max="8" width="25.7109375" style="0" customWidth="1"/>
  </cols>
  <sheetData>
    <row r="1" spans="2:3" s="75" customFormat="1" ht="15.75">
      <c r="B1" s="76">
        <v>3.5</v>
      </c>
      <c r="C1" s="49" t="s">
        <v>36</v>
      </c>
    </row>
    <row r="2" spans="6:11" ht="15">
      <c r="F2" s="77" t="s">
        <v>37</v>
      </c>
      <c r="G2" s="78"/>
      <c r="H2" s="78"/>
      <c r="I2" s="78"/>
      <c r="J2" s="78"/>
      <c r="K2" s="78"/>
    </row>
    <row r="3" spans="1:6" ht="15">
      <c r="A3" s="105" t="s">
        <v>0</v>
      </c>
      <c r="B3" s="106" t="s">
        <v>1</v>
      </c>
      <c r="C3" s="105" t="s">
        <v>2</v>
      </c>
      <c r="D3" s="107" t="s">
        <v>3</v>
      </c>
      <c r="E3" s="107" t="s">
        <v>4</v>
      </c>
      <c r="F3" s="139"/>
    </row>
    <row r="4" spans="1:6" ht="15">
      <c r="A4" s="105"/>
      <c r="B4" s="106"/>
      <c r="C4" s="105"/>
      <c r="D4" s="107"/>
      <c r="E4" s="37" t="s">
        <v>5</v>
      </c>
      <c r="F4" s="37" t="s">
        <v>6</v>
      </c>
    </row>
    <row r="5" spans="1:6" ht="15">
      <c r="A5" s="12" t="s">
        <v>7</v>
      </c>
      <c r="B5" s="12"/>
      <c r="C5" s="13" t="s">
        <v>8</v>
      </c>
      <c r="D5" s="62">
        <f>D6+D25</f>
        <v>0</v>
      </c>
      <c r="E5" s="62">
        <f>E6+E25</f>
        <v>0</v>
      </c>
      <c r="F5" s="62">
        <f>F6+F25</f>
        <v>0</v>
      </c>
    </row>
    <row r="6" spans="1:6" s="69" customFormat="1" ht="15.75">
      <c r="A6" s="79">
        <v>1</v>
      </c>
      <c r="B6" s="79">
        <v>7000</v>
      </c>
      <c r="C6" s="80" t="s">
        <v>21</v>
      </c>
      <c r="D6" s="62">
        <f>D7+D8+D10+D15+D18+D19+D20+D23+D24</f>
        <v>0</v>
      </c>
      <c r="E6" s="62">
        <f>E7+E8+E10+E15+E18+E19+E20+E23+E24</f>
        <v>0</v>
      </c>
      <c r="F6" s="62">
        <f>F7+F8+F10+F15+F18+F19+F20+F23+F24</f>
        <v>0</v>
      </c>
    </row>
    <row r="7" spans="1:6" ht="48">
      <c r="A7" s="81">
        <v>1.1</v>
      </c>
      <c r="B7" s="81"/>
      <c r="C7" s="82" t="s">
        <v>84</v>
      </c>
      <c r="D7" s="61"/>
      <c r="E7" s="61"/>
      <c r="F7" s="61"/>
    </row>
    <row r="8" spans="1:6" ht="15.75">
      <c r="A8" s="81">
        <v>1.2</v>
      </c>
      <c r="B8" s="81"/>
      <c r="C8" s="82" t="s">
        <v>22</v>
      </c>
      <c r="D8" s="61"/>
      <c r="E8" s="61"/>
      <c r="F8" s="61"/>
    </row>
    <row r="9" spans="1:6" ht="31.5">
      <c r="A9" s="81"/>
      <c r="B9" s="81"/>
      <c r="C9" s="83" t="s">
        <v>77</v>
      </c>
      <c r="D9" s="61"/>
      <c r="E9" s="61"/>
      <c r="F9" s="61"/>
    </row>
    <row r="10" spans="1:6" ht="31.5">
      <c r="A10" s="81">
        <v>1.3</v>
      </c>
      <c r="B10" s="81"/>
      <c r="C10" s="82" t="s">
        <v>85</v>
      </c>
      <c r="D10" s="61">
        <f>SUM(D11:D14)</f>
        <v>0</v>
      </c>
      <c r="E10" s="61">
        <f>SUM(E11:E14)</f>
        <v>0</v>
      </c>
      <c r="F10" s="61">
        <f>SUM(F11:F14)</f>
        <v>0</v>
      </c>
    </row>
    <row r="11" spans="1:6" ht="15.75">
      <c r="A11" s="84"/>
      <c r="B11" s="84"/>
      <c r="C11" s="83" t="s">
        <v>86</v>
      </c>
      <c r="D11" s="61"/>
      <c r="E11" s="61"/>
      <c r="F11" s="61"/>
    </row>
    <row r="12" spans="1:6" ht="15.75">
      <c r="A12" s="81"/>
      <c r="B12" s="81"/>
      <c r="C12" s="83" t="s">
        <v>23</v>
      </c>
      <c r="D12" s="61"/>
      <c r="E12" s="61"/>
      <c r="F12" s="61"/>
    </row>
    <row r="13" spans="1:6" ht="15.75">
      <c r="A13" s="81"/>
      <c r="B13" s="81"/>
      <c r="C13" s="83" t="s">
        <v>24</v>
      </c>
      <c r="D13" s="61"/>
      <c r="E13" s="61"/>
      <c r="F13" s="61"/>
    </row>
    <row r="14" spans="1:6" ht="31.5">
      <c r="A14" s="81"/>
      <c r="B14" s="81"/>
      <c r="C14" s="83" t="s">
        <v>87</v>
      </c>
      <c r="D14" s="61"/>
      <c r="E14" s="61"/>
      <c r="F14" s="61"/>
    </row>
    <row r="15" spans="1:6" ht="31.5">
      <c r="A15" s="81">
        <v>1.4</v>
      </c>
      <c r="B15" s="81"/>
      <c r="C15" s="82" t="s">
        <v>78</v>
      </c>
      <c r="D15" s="61"/>
      <c r="E15" s="61"/>
      <c r="F15" s="61"/>
    </row>
    <row r="16" spans="1:6" ht="31.5">
      <c r="A16" s="84"/>
      <c r="B16" s="84"/>
      <c r="C16" s="83" t="s">
        <v>90</v>
      </c>
      <c r="D16" s="61"/>
      <c r="E16" s="61"/>
      <c r="F16" s="61"/>
    </row>
    <row r="17" spans="1:6" ht="15.75">
      <c r="A17" s="84"/>
      <c r="B17" s="84"/>
      <c r="C17" s="83" t="s">
        <v>91</v>
      </c>
      <c r="D17" s="61"/>
      <c r="E17" s="61"/>
      <c r="F17" s="61"/>
    </row>
    <row r="18" spans="1:6" ht="63.75">
      <c r="A18" s="81">
        <v>1.5</v>
      </c>
      <c r="B18" s="81"/>
      <c r="C18" s="82" t="s">
        <v>79</v>
      </c>
      <c r="D18" s="61"/>
      <c r="E18" s="61"/>
      <c r="F18" s="61"/>
    </row>
    <row r="19" spans="1:6" ht="52.5" customHeight="1">
      <c r="A19" s="81">
        <v>1.6</v>
      </c>
      <c r="B19" s="81"/>
      <c r="C19" s="85" t="s">
        <v>80</v>
      </c>
      <c r="D19" s="61"/>
      <c r="E19" s="61"/>
      <c r="F19" s="61"/>
    </row>
    <row r="20" spans="1:6" ht="48" customHeight="1">
      <c r="A20" s="140">
        <v>1.7</v>
      </c>
      <c r="B20" s="140"/>
      <c r="C20" s="141" t="s">
        <v>82</v>
      </c>
      <c r="D20" s="61"/>
      <c r="E20" s="61"/>
      <c r="F20" s="61"/>
    </row>
    <row r="21" spans="1:6" ht="15" hidden="1">
      <c r="A21" s="140"/>
      <c r="B21" s="140"/>
      <c r="C21" s="141"/>
      <c r="D21" s="61"/>
      <c r="E21" s="61"/>
      <c r="F21" s="61"/>
    </row>
    <row r="22" spans="1:6" ht="15" hidden="1">
      <c r="A22" s="140"/>
      <c r="B22" s="140"/>
      <c r="C22" s="141"/>
      <c r="D22" s="61"/>
      <c r="E22" s="61"/>
      <c r="F22" s="61"/>
    </row>
    <row r="23" spans="1:6" ht="48">
      <c r="A23" s="81">
        <v>1.8</v>
      </c>
      <c r="B23" s="81"/>
      <c r="C23" s="82" t="s">
        <v>81</v>
      </c>
      <c r="D23" s="61"/>
      <c r="E23" s="61"/>
      <c r="F23" s="61"/>
    </row>
    <row r="24" spans="1:6" ht="15.75">
      <c r="A24" s="81">
        <v>1.9</v>
      </c>
      <c r="B24" s="81"/>
      <c r="C24" s="82" t="s">
        <v>83</v>
      </c>
      <c r="D24" s="61"/>
      <c r="E24" s="61"/>
      <c r="F24" s="61"/>
    </row>
    <row r="25" spans="1:6" s="69" customFormat="1" ht="15.75">
      <c r="A25" s="79">
        <v>2</v>
      </c>
      <c r="B25" s="79">
        <v>7750</v>
      </c>
      <c r="C25" s="80" t="s">
        <v>15</v>
      </c>
      <c r="D25" s="61"/>
      <c r="E25" s="61"/>
      <c r="F25" s="61"/>
    </row>
    <row r="26" spans="1:6" ht="15.75">
      <c r="A26" s="79" t="s">
        <v>14</v>
      </c>
      <c r="B26" s="82"/>
      <c r="C26" s="80" t="s">
        <v>16</v>
      </c>
      <c r="D26" s="62">
        <f>SUM(D27:D32)</f>
        <v>0</v>
      </c>
      <c r="E26" s="62">
        <f>SUM(E27:E32)</f>
        <v>0</v>
      </c>
      <c r="F26" s="62">
        <f>SUM(F27:F32)</f>
        <v>0</v>
      </c>
    </row>
    <row r="27" spans="1:6" ht="42">
      <c r="A27" s="79"/>
      <c r="B27" s="21">
        <v>6750</v>
      </c>
      <c r="C27" s="20" t="s">
        <v>49</v>
      </c>
      <c r="D27" s="61"/>
      <c r="E27" s="61"/>
      <c r="F27" s="61"/>
    </row>
    <row r="28" spans="1:6" ht="15.75">
      <c r="A28" s="79"/>
      <c r="B28" s="21">
        <v>6800</v>
      </c>
      <c r="C28" s="20" t="s">
        <v>50</v>
      </c>
      <c r="D28" s="61"/>
      <c r="E28" s="61"/>
      <c r="F28" s="61"/>
    </row>
    <row r="29" spans="1:6" ht="15.75">
      <c r="A29" s="79"/>
      <c r="B29" s="21">
        <v>6900</v>
      </c>
      <c r="C29" s="20" t="s">
        <v>51</v>
      </c>
      <c r="D29" s="61"/>
      <c r="E29" s="61"/>
      <c r="F29" s="61"/>
    </row>
    <row r="30" spans="1:6" ht="46.5" customHeight="1">
      <c r="A30" s="79"/>
      <c r="B30" s="21">
        <v>7000</v>
      </c>
      <c r="C30" s="22" t="s">
        <v>89</v>
      </c>
      <c r="D30" s="61"/>
      <c r="E30" s="61"/>
      <c r="F30" s="61"/>
    </row>
    <row r="31" spans="1:6" ht="15.75">
      <c r="A31" s="79"/>
      <c r="B31" s="21">
        <v>9000</v>
      </c>
      <c r="C31" s="22" t="s">
        <v>52</v>
      </c>
      <c r="D31" s="61"/>
      <c r="E31" s="61"/>
      <c r="F31" s="61"/>
    </row>
    <row r="32" spans="1:6" ht="15.75">
      <c r="A32" s="79"/>
      <c r="B32" s="21">
        <v>9050</v>
      </c>
      <c r="C32" s="20" t="s">
        <v>18</v>
      </c>
      <c r="D32" s="61"/>
      <c r="E32" s="61"/>
      <c r="F32" s="61"/>
    </row>
    <row r="33" spans="1:6" ht="15">
      <c r="A33" s="25"/>
      <c r="B33" s="25"/>
      <c r="C33" s="86" t="s">
        <v>88</v>
      </c>
      <c r="D33" s="87">
        <f>D26+D5</f>
        <v>0</v>
      </c>
      <c r="E33" s="87">
        <f>E26+E5</f>
        <v>0</v>
      </c>
      <c r="F33" s="87">
        <f>F26+F5</f>
        <v>0</v>
      </c>
    </row>
  </sheetData>
  <sheetProtection/>
  <mergeCells count="8">
    <mergeCell ref="D3:D4"/>
    <mergeCell ref="E3:F3"/>
    <mergeCell ref="A20:A22"/>
    <mergeCell ref="B20:B22"/>
    <mergeCell ref="C20:C22"/>
    <mergeCell ref="A3:A4"/>
    <mergeCell ref="B3:B4"/>
    <mergeCell ref="C3:C4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2" sqref="D12"/>
    </sheetView>
  </sheetViews>
  <sheetFormatPr defaultColWidth="8.8515625" defaultRowHeight="15"/>
  <cols>
    <col min="1" max="1" width="4.7109375" style="0" customWidth="1"/>
    <col min="2" max="2" width="20.00390625" style="0" customWidth="1"/>
    <col min="3" max="3" width="8.8515625" style="0" customWidth="1"/>
    <col min="4" max="4" width="15.7109375" style="0" customWidth="1"/>
    <col min="5" max="5" width="7.28125" style="33" customWidth="1"/>
    <col min="6" max="7" width="10.00390625" style="0" customWidth="1"/>
    <col min="8" max="8" width="11.140625" style="31" customWidth="1"/>
    <col min="9" max="9" width="11.7109375" style="0" customWidth="1"/>
  </cols>
  <sheetData>
    <row r="1" ht="15">
      <c r="I1" s="88" t="s">
        <v>92</v>
      </c>
    </row>
    <row r="2" ht="15">
      <c r="I2" s="88"/>
    </row>
    <row r="3" ht="15">
      <c r="I3" s="88" t="s">
        <v>99</v>
      </c>
    </row>
    <row r="4" spans="1:9" s="94" customFormat="1" ht="42.75">
      <c r="A4" s="90" t="s">
        <v>0</v>
      </c>
      <c r="B4" s="91" t="s">
        <v>93</v>
      </c>
      <c r="C4" s="91" t="s">
        <v>94</v>
      </c>
      <c r="D4" s="91" t="s">
        <v>100</v>
      </c>
      <c r="E4" s="95" t="s">
        <v>95</v>
      </c>
      <c r="F4" s="92" t="s">
        <v>96</v>
      </c>
      <c r="G4" s="92" t="s">
        <v>20</v>
      </c>
      <c r="H4" s="93" t="s">
        <v>97</v>
      </c>
      <c r="I4" s="92" t="s">
        <v>98</v>
      </c>
    </row>
    <row r="5" spans="1:9" ht="15">
      <c r="A5" s="5">
        <v>1</v>
      </c>
      <c r="B5" s="25"/>
      <c r="C5" s="25"/>
      <c r="D5" s="30"/>
      <c r="E5" s="34"/>
      <c r="F5" s="25"/>
      <c r="G5" s="25">
        <f>E5*F5</f>
        <v>0</v>
      </c>
      <c r="H5" s="34"/>
      <c r="I5" s="87"/>
    </row>
    <row r="6" spans="1:9" ht="15">
      <c r="A6" s="5">
        <v>2</v>
      </c>
      <c r="B6" s="26"/>
      <c r="C6" s="27"/>
      <c r="D6" s="27"/>
      <c r="E6" s="35"/>
      <c r="F6" s="36"/>
      <c r="G6" s="25">
        <f aca="true" t="shared" si="0" ref="G6:G23">E6*F6</f>
        <v>0</v>
      </c>
      <c r="H6" s="89"/>
      <c r="I6" s="25"/>
    </row>
    <row r="7" spans="1:9" ht="15">
      <c r="A7" s="5">
        <v>3</v>
      </c>
      <c r="B7" s="29"/>
      <c r="C7" s="27"/>
      <c r="D7" s="27"/>
      <c r="E7" s="35"/>
      <c r="F7" s="35"/>
      <c r="G7" s="25">
        <f t="shared" si="0"/>
        <v>0</v>
      </c>
      <c r="H7" s="89"/>
      <c r="I7" s="25"/>
    </row>
    <row r="8" spans="1:9" ht="15">
      <c r="A8" s="28"/>
      <c r="B8" s="29"/>
      <c r="C8" s="27"/>
      <c r="D8" s="27"/>
      <c r="E8" s="35"/>
      <c r="F8" s="35"/>
      <c r="G8" s="25">
        <f t="shared" si="0"/>
        <v>0</v>
      </c>
      <c r="H8" s="89"/>
      <c r="I8" s="25"/>
    </row>
    <row r="9" spans="1:9" ht="15">
      <c r="A9" s="28"/>
      <c r="B9" s="29"/>
      <c r="C9" s="27"/>
      <c r="D9" s="27"/>
      <c r="E9" s="35"/>
      <c r="F9" s="35"/>
      <c r="G9" s="25">
        <f t="shared" si="0"/>
        <v>0</v>
      </c>
      <c r="H9" s="89"/>
      <c r="I9" s="25"/>
    </row>
    <row r="10" spans="1:9" ht="15">
      <c r="A10" s="28"/>
      <c r="B10" s="29"/>
      <c r="C10" s="27"/>
      <c r="D10" s="27"/>
      <c r="E10" s="35"/>
      <c r="F10" s="35"/>
      <c r="G10" s="25">
        <f t="shared" si="0"/>
        <v>0</v>
      </c>
      <c r="H10" s="89"/>
      <c r="I10" s="25"/>
    </row>
    <row r="11" spans="1:9" ht="15">
      <c r="A11" s="28"/>
      <c r="B11" s="29"/>
      <c r="C11" s="27"/>
      <c r="D11" s="27"/>
      <c r="E11" s="35"/>
      <c r="F11" s="35"/>
      <c r="G11" s="25">
        <f t="shared" si="0"/>
        <v>0</v>
      </c>
      <c r="H11" s="89"/>
      <c r="I11" s="25"/>
    </row>
    <row r="12" spans="1:9" ht="15">
      <c r="A12" s="28"/>
      <c r="B12" s="29"/>
      <c r="C12" s="27"/>
      <c r="D12" s="27"/>
      <c r="E12" s="35"/>
      <c r="F12" s="35"/>
      <c r="G12" s="25">
        <f t="shared" si="0"/>
        <v>0</v>
      </c>
      <c r="H12" s="89"/>
      <c r="I12" s="25"/>
    </row>
    <row r="13" spans="1:9" ht="15">
      <c r="A13" s="28"/>
      <c r="B13" s="29"/>
      <c r="C13" s="27"/>
      <c r="D13" s="27"/>
      <c r="E13" s="35"/>
      <c r="F13" s="35"/>
      <c r="G13" s="25">
        <f t="shared" si="0"/>
        <v>0</v>
      </c>
      <c r="H13" s="89"/>
      <c r="I13" s="25"/>
    </row>
    <row r="14" spans="1:9" ht="15">
      <c r="A14" s="28"/>
      <c r="B14" s="29"/>
      <c r="C14" s="27"/>
      <c r="D14" s="27"/>
      <c r="E14" s="35"/>
      <c r="F14" s="35"/>
      <c r="G14" s="25">
        <f t="shared" si="0"/>
        <v>0</v>
      </c>
      <c r="H14" s="89"/>
      <c r="I14" s="25"/>
    </row>
    <row r="15" spans="1:9" ht="15">
      <c r="A15" s="28"/>
      <c r="B15" s="29"/>
      <c r="C15" s="27"/>
      <c r="D15" s="27"/>
      <c r="E15" s="35"/>
      <c r="F15" s="35"/>
      <c r="G15" s="25">
        <f t="shared" si="0"/>
        <v>0</v>
      </c>
      <c r="H15" s="89"/>
      <c r="I15" s="25"/>
    </row>
    <row r="16" spans="1:9" ht="15">
      <c r="A16" s="28"/>
      <c r="B16" s="29"/>
      <c r="C16" s="27"/>
      <c r="D16" s="27"/>
      <c r="E16" s="35"/>
      <c r="F16" s="35"/>
      <c r="G16" s="25">
        <f t="shared" si="0"/>
        <v>0</v>
      </c>
      <c r="H16" s="89"/>
      <c r="I16" s="25"/>
    </row>
    <row r="17" spans="1:9" ht="15">
      <c r="A17" s="28"/>
      <c r="B17" s="29"/>
      <c r="C17" s="27"/>
      <c r="D17" s="27"/>
      <c r="E17" s="35"/>
      <c r="F17" s="35"/>
      <c r="G17" s="25">
        <f t="shared" si="0"/>
        <v>0</v>
      </c>
      <c r="H17" s="89"/>
      <c r="I17" s="25"/>
    </row>
    <row r="18" spans="1:9" ht="15">
      <c r="A18" s="28"/>
      <c r="B18" s="29"/>
      <c r="C18" s="27"/>
      <c r="D18" s="27"/>
      <c r="E18" s="35"/>
      <c r="F18" s="35"/>
      <c r="G18" s="25">
        <f t="shared" si="0"/>
        <v>0</v>
      </c>
      <c r="H18" s="89"/>
      <c r="I18" s="25"/>
    </row>
    <row r="19" spans="1:9" ht="15">
      <c r="A19" s="28"/>
      <c r="B19" s="29"/>
      <c r="C19" s="27"/>
      <c r="D19" s="27"/>
      <c r="E19" s="35"/>
      <c r="F19" s="35"/>
      <c r="G19" s="25">
        <f t="shared" si="0"/>
        <v>0</v>
      </c>
      <c r="H19" s="89"/>
      <c r="I19" s="25"/>
    </row>
    <row r="20" spans="1:9" ht="15">
      <c r="A20" s="28"/>
      <c r="B20" s="29"/>
      <c r="C20" s="27"/>
      <c r="D20" s="27"/>
      <c r="E20" s="35"/>
      <c r="F20" s="35"/>
      <c r="G20" s="25">
        <f t="shared" si="0"/>
        <v>0</v>
      </c>
      <c r="H20" s="89"/>
      <c r="I20" s="25"/>
    </row>
    <row r="21" spans="1:9" ht="15">
      <c r="A21" s="28"/>
      <c r="B21" s="29"/>
      <c r="C21" s="27"/>
      <c r="D21" s="27"/>
      <c r="E21" s="35"/>
      <c r="F21" s="35"/>
      <c r="G21" s="25">
        <f t="shared" si="0"/>
        <v>0</v>
      </c>
      <c r="H21" s="89"/>
      <c r="I21" s="25"/>
    </row>
    <row r="22" spans="1:9" ht="15">
      <c r="A22" s="28"/>
      <c r="B22" s="29"/>
      <c r="C22" s="27"/>
      <c r="D22" s="27"/>
      <c r="E22" s="35"/>
      <c r="F22" s="35"/>
      <c r="G22" s="25">
        <f t="shared" si="0"/>
        <v>0</v>
      </c>
      <c r="H22" s="89"/>
      <c r="I22" s="25"/>
    </row>
    <row r="23" spans="1:9" ht="15">
      <c r="A23" s="28"/>
      <c r="B23" s="29"/>
      <c r="C23" s="27"/>
      <c r="D23" s="27"/>
      <c r="E23" s="35"/>
      <c r="F23" s="35"/>
      <c r="G23" s="25">
        <f t="shared" si="0"/>
        <v>0</v>
      </c>
      <c r="H23" s="89"/>
      <c r="I23" s="25"/>
    </row>
  </sheetData>
  <sheetProtection/>
  <printOptions/>
  <pageMargins left="0.27" right="0.29" top="0.7480314960629921" bottom="0.7480314960629921" header="0.31496062992125984" footer="0.31496062992125984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A11" sqref="A11:A12"/>
    </sheetView>
  </sheetViews>
  <sheetFormatPr defaultColWidth="8.8515625" defaultRowHeight="15"/>
  <cols>
    <col min="1" max="1" width="5.00390625" style="0" customWidth="1"/>
    <col min="2" max="2" width="28.8515625" style="0" customWidth="1"/>
    <col min="3" max="3" width="8.8515625" style="0" customWidth="1"/>
    <col min="4" max="4" width="17.421875" style="0" customWidth="1"/>
    <col min="5" max="5" width="13.00390625" style="0" customWidth="1"/>
    <col min="6" max="6" width="12.140625" style="0" customWidth="1"/>
    <col min="7" max="7" width="12.00390625" style="0" customWidth="1"/>
  </cols>
  <sheetData>
    <row r="2" spans="1:7" s="67" customFormat="1" ht="16.5">
      <c r="A2" s="145" t="s">
        <v>114</v>
      </c>
      <c r="B2" s="145"/>
      <c r="C2" s="145"/>
      <c r="D2" s="145"/>
      <c r="E2" s="145"/>
      <c r="F2" s="145"/>
      <c r="G2" s="145"/>
    </row>
    <row r="3" spans="1:7" ht="30.75" customHeight="1">
      <c r="A3" s="143" t="s">
        <v>19</v>
      </c>
      <c r="B3" s="97" t="s">
        <v>101</v>
      </c>
      <c r="C3" s="144" t="s">
        <v>103</v>
      </c>
      <c r="D3" s="144" t="s">
        <v>104</v>
      </c>
      <c r="E3" s="144" t="s">
        <v>105</v>
      </c>
      <c r="F3" s="144"/>
      <c r="G3" s="144"/>
    </row>
    <row r="4" spans="1:7" ht="15.75">
      <c r="A4" s="143"/>
      <c r="B4" s="97" t="s">
        <v>102</v>
      </c>
      <c r="C4" s="144"/>
      <c r="D4" s="144"/>
      <c r="E4" s="79" t="s">
        <v>20</v>
      </c>
      <c r="F4" s="79" t="s">
        <v>113</v>
      </c>
      <c r="G4" s="79" t="s">
        <v>98</v>
      </c>
    </row>
    <row r="5" spans="1:7" ht="15.75">
      <c r="A5" s="81">
        <v>1</v>
      </c>
      <c r="B5" s="80" t="s">
        <v>106</v>
      </c>
      <c r="C5" s="80" t="s">
        <v>106</v>
      </c>
      <c r="D5" s="80" t="s">
        <v>106</v>
      </c>
      <c r="E5" s="80" t="s">
        <v>107</v>
      </c>
      <c r="F5" s="80"/>
      <c r="G5" s="80"/>
    </row>
    <row r="6" spans="1:7" ht="15.75">
      <c r="A6" s="81">
        <v>2</v>
      </c>
      <c r="B6" s="80"/>
      <c r="C6" s="80"/>
      <c r="D6" s="80"/>
      <c r="E6" s="80"/>
      <c r="F6" s="80"/>
      <c r="G6" s="80"/>
    </row>
    <row r="7" spans="1:7" ht="15.75">
      <c r="A7" s="81" t="s">
        <v>108</v>
      </c>
      <c r="B7" s="80"/>
      <c r="C7" s="80"/>
      <c r="D7" s="80"/>
      <c r="E7" s="80"/>
      <c r="F7" s="80"/>
      <c r="G7" s="80"/>
    </row>
    <row r="8" spans="1:7" ht="15.75">
      <c r="A8" s="142" t="s">
        <v>33</v>
      </c>
      <c r="B8" s="142"/>
      <c r="C8" s="142"/>
      <c r="D8" s="142"/>
      <c r="E8" s="80"/>
      <c r="F8" s="80"/>
      <c r="G8" s="80"/>
    </row>
    <row r="10" spans="1:7" s="67" customFormat="1" ht="16.5">
      <c r="A10" s="145" t="s">
        <v>115</v>
      </c>
      <c r="B10" s="145"/>
      <c r="C10" s="145"/>
      <c r="D10" s="145"/>
      <c r="E10" s="145"/>
      <c r="F10" s="145"/>
      <c r="G10" s="145"/>
    </row>
    <row r="11" spans="1:7" ht="31.5">
      <c r="A11" s="143" t="s">
        <v>19</v>
      </c>
      <c r="B11" s="97" t="s">
        <v>109</v>
      </c>
      <c r="C11" s="97" t="s">
        <v>111</v>
      </c>
      <c r="D11" s="144" t="s">
        <v>104</v>
      </c>
      <c r="E11" s="142" t="s">
        <v>105</v>
      </c>
      <c r="F11" s="142"/>
      <c r="G11" s="142"/>
    </row>
    <row r="12" spans="1:7" ht="31.5">
      <c r="A12" s="143"/>
      <c r="B12" s="97" t="s">
        <v>110</v>
      </c>
      <c r="C12" s="97" t="s">
        <v>112</v>
      </c>
      <c r="D12" s="144"/>
      <c r="E12" s="79" t="s">
        <v>20</v>
      </c>
      <c r="F12" s="79" t="s">
        <v>97</v>
      </c>
      <c r="G12" s="79" t="s">
        <v>98</v>
      </c>
    </row>
    <row r="13" spans="1:7" ht="15.75">
      <c r="A13" s="81">
        <v>1</v>
      </c>
      <c r="B13" s="80" t="s">
        <v>106</v>
      </c>
      <c r="C13" s="80" t="s">
        <v>106</v>
      </c>
      <c r="D13" s="80" t="s">
        <v>106</v>
      </c>
      <c r="E13" s="80" t="s">
        <v>107</v>
      </c>
      <c r="F13" s="80"/>
      <c r="G13" s="80"/>
    </row>
    <row r="14" spans="1:7" ht="15.75">
      <c r="A14" s="81">
        <v>2</v>
      </c>
      <c r="B14" s="80"/>
      <c r="C14" s="80"/>
      <c r="D14" s="80"/>
      <c r="E14" s="80"/>
      <c r="F14" s="80"/>
      <c r="G14" s="80"/>
    </row>
    <row r="15" spans="1:7" ht="15.75">
      <c r="A15" s="81" t="s">
        <v>108</v>
      </c>
      <c r="B15" s="80"/>
      <c r="C15" s="80"/>
      <c r="D15" s="80"/>
      <c r="E15" s="80"/>
      <c r="F15" s="80"/>
      <c r="G15" s="80"/>
    </row>
    <row r="16" spans="1:7" ht="15.75">
      <c r="A16" s="142" t="s">
        <v>33</v>
      </c>
      <c r="B16" s="142"/>
      <c r="C16" s="142"/>
      <c r="D16" s="142"/>
      <c r="E16" s="80"/>
      <c r="F16" s="80"/>
      <c r="G16" s="80"/>
    </row>
  </sheetData>
  <sheetProtection/>
  <mergeCells count="11">
    <mergeCell ref="A2:G2"/>
    <mergeCell ref="A3:A4"/>
    <mergeCell ref="C3:C4"/>
    <mergeCell ref="D3:D4"/>
    <mergeCell ref="E3:G3"/>
    <mergeCell ref="A8:D8"/>
    <mergeCell ref="A11:A12"/>
    <mergeCell ref="D11:D12"/>
    <mergeCell ref="E11:G11"/>
    <mergeCell ref="A16:D16"/>
    <mergeCell ref="A10:G10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Microsoft Office User</cp:lastModifiedBy>
  <cp:lastPrinted>2016-11-27T08:46:01Z</cp:lastPrinted>
  <dcterms:created xsi:type="dcterms:W3CDTF">2016-09-13T08:13:48Z</dcterms:created>
  <dcterms:modified xsi:type="dcterms:W3CDTF">2017-07-10T08:46:13Z</dcterms:modified>
  <cp:category/>
  <cp:version/>
  <cp:contentType/>
  <cp:contentStatus/>
</cp:coreProperties>
</file>